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 defaultThemeVersion="124226"/>
  <bookViews>
    <workbookView xWindow="480" yWindow="105" windowWidth="15315" windowHeight="24585"/>
  </bookViews>
  <sheets>
    <sheet name="Artikel" sheetId="1" r:id="rId1"/>
    <sheet name="Adressen" sheetId="2" r:id="rId2"/>
    <sheet name="Rechnung" sheetId="3" r:id="rId3"/>
  </sheets>
  <calcPr calcId="144525"/>
</workbook>
</file>

<file path=xl/calcChain.xml><?xml version="1.0" encoding="utf-8"?>
<calcChain xmlns="http://schemas.openxmlformats.org/spreadsheetml/2006/main">
  <c r="I10" i="1" l="1"/>
  <c r="I7" i="1"/>
  <c r="C15" i="3" l="1"/>
  <c r="C16" i="3"/>
  <c r="F24" i="3"/>
  <c r="E24" i="3"/>
  <c r="D24" i="3"/>
  <c r="C24" i="3"/>
  <c r="F23" i="3"/>
  <c r="E23" i="3"/>
  <c r="D23" i="3"/>
  <c r="C23" i="3"/>
  <c r="F22" i="3"/>
  <c r="E22" i="3"/>
  <c r="D22" i="3"/>
  <c r="C22" i="3"/>
  <c r="F21" i="3"/>
  <c r="E21" i="3"/>
  <c r="D21" i="3"/>
  <c r="C21" i="3"/>
  <c r="F20" i="3"/>
  <c r="E20" i="3"/>
  <c r="D20" i="3"/>
  <c r="C20" i="3"/>
  <c r="F19" i="3"/>
  <c r="E19" i="3"/>
  <c r="D19" i="3"/>
  <c r="C19" i="3"/>
  <c r="F18" i="3"/>
  <c r="E18" i="3"/>
  <c r="D18" i="3"/>
  <c r="C18" i="3"/>
  <c r="F17" i="3"/>
  <c r="E17" i="3"/>
  <c r="D17" i="3"/>
  <c r="C17" i="3"/>
  <c r="F16" i="3"/>
  <c r="E16" i="3"/>
  <c r="D16" i="3"/>
  <c r="F15" i="3"/>
  <c r="E15" i="3"/>
  <c r="D15" i="3"/>
  <c r="A6" i="3"/>
  <c r="I9" i="1" l="1"/>
  <c r="I8" i="1"/>
  <c r="H20" i="3"/>
  <c r="H21" i="3"/>
  <c r="H19" i="3"/>
  <c r="H23" i="3"/>
  <c r="I7" i="2" l="1"/>
  <c r="I14" i="2"/>
  <c r="I5" i="2"/>
  <c r="A5" i="3" l="1"/>
  <c r="H24" i="3" l="1"/>
  <c r="H22" i="3"/>
  <c r="H18" i="3"/>
  <c r="H17" i="3"/>
  <c r="H16" i="3"/>
  <c r="H15" i="3"/>
  <c r="H11" i="3"/>
  <c r="A8" i="3"/>
  <c r="A7" i="3"/>
  <c r="I9" i="2"/>
  <c r="I8" i="2"/>
  <c r="I6" i="2"/>
  <c r="H26" i="3" l="1"/>
  <c r="H27" i="3" s="1"/>
  <c r="H29" i="3" s="1"/>
</calcChain>
</file>

<file path=xl/sharedStrings.xml><?xml version="1.0" encoding="utf-8"?>
<sst xmlns="http://schemas.openxmlformats.org/spreadsheetml/2006/main" count="124" uniqueCount="109">
  <si>
    <t>Artikel</t>
  </si>
  <si>
    <t>VE</t>
  </si>
  <si>
    <t>Preis</t>
  </si>
  <si>
    <t>Kulis</t>
  </si>
  <si>
    <t>Locher</t>
  </si>
  <si>
    <t>Anrede</t>
  </si>
  <si>
    <t>Vorname</t>
  </si>
  <si>
    <t>Name</t>
  </si>
  <si>
    <t>Straße</t>
  </si>
  <si>
    <t>Frau</t>
  </si>
  <si>
    <t>Susi</t>
  </si>
  <si>
    <t>Sorglos</t>
  </si>
  <si>
    <t>Weg 1</t>
  </si>
  <si>
    <t>11111 Hausen</t>
  </si>
  <si>
    <t>Herr</t>
  </si>
  <si>
    <t>Max</t>
  </si>
  <si>
    <t>Muster</t>
  </si>
  <si>
    <t>Platz 2</t>
  </si>
  <si>
    <t>22222 Stadt</t>
  </si>
  <si>
    <t>Erika</t>
  </si>
  <si>
    <t>Steig 3</t>
  </si>
  <si>
    <t>33333 Dorf</t>
  </si>
  <si>
    <t>Hans</t>
  </si>
  <si>
    <t>Straße 4</t>
  </si>
  <si>
    <t>44444 Waldstadt</t>
  </si>
  <si>
    <t>Sonderweg 5</t>
  </si>
  <si>
    <t>55555 Stadhausen</t>
  </si>
  <si>
    <t>Kopierpapier</t>
  </si>
  <si>
    <t>St.</t>
  </si>
  <si>
    <t>Blatt</t>
  </si>
  <si>
    <t>Inhalt</t>
  </si>
  <si>
    <t>Schere</t>
  </si>
  <si>
    <t>PLZ Ort</t>
  </si>
  <si>
    <t>Kontakt-nummer</t>
  </si>
  <si>
    <t>Fröhlich</t>
  </si>
  <si>
    <t>Ernst</t>
  </si>
  <si>
    <t>Abel</t>
  </si>
  <si>
    <t>vorhandene Kontaktnummer eingeben</t>
  </si>
  <si>
    <t xml:space="preserve">Zusammengefügt: </t>
  </si>
  <si>
    <t xml:space="preserve">Kontaktnummer: </t>
  </si>
  <si>
    <t>Ort</t>
  </si>
  <si>
    <t xml:space="preserve">Kundennummer: </t>
  </si>
  <si>
    <t xml:space="preserve">Datum: </t>
  </si>
  <si>
    <t xml:space="preserve">Rechnungsnummer: </t>
  </si>
  <si>
    <t>=HEUTE()</t>
  </si>
  <si>
    <t>RECHNUNG</t>
  </si>
  <si>
    <t>Artikel-nummer</t>
  </si>
  <si>
    <t>Anzahl</t>
  </si>
  <si>
    <t>EINZELPREIS</t>
  </si>
  <si>
    <t>ARTIKEL</t>
  </si>
  <si>
    <t>INHALT</t>
  </si>
  <si>
    <t>SUMME</t>
  </si>
  <si>
    <t>- PDF in Rechnungsarchiv speichern</t>
  </si>
  <si>
    <t>- Rechnung ausdrucken</t>
  </si>
  <si>
    <t>Suchfeld</t>
  </si>
  <si>
    <t>Spalte</t>
  </si>
  <si>
    <t>Summe</t>
  </si>
  <si>
    <t>MwSt.</t>
  </si>
  <si>
    <t>Rechnungsbetrag</t>
  </si>
  <si>
    <t>FIRMA SONNENSCHEIN</t>
  </si>
  <si>
    <t>POS</t>
  </si>
  <si>
    <t>ARTIKEL-NR.</t>
  </si>
  <si>
    <t>nur Artikelnummern und Anzahl eingeben</t>
  </si>
  <si>
    <t>)</t>
  </si>
  <si>
    <t>Tabelle</t>
  </si>
  <si>
    <t>2;</t>
  </si>
  <si>
    <t>den passenden Wert in der zweiten Spalte</t>
  </si>
  <si>
    <t>H1;</t>
  </si>
  <si>
    <t>A:E;</t>
  </si>
  <si>
    <r>
      <rPr>
        <b/>
        <sz val="14"/>
        <rFont val="Calibri"/>
        <family val="2"/>
        <scheme val="minor"/>
      </rPr>
      <t>=SVERWEIS (</t>
    </r>
  </si>
  <si>
    <t>in der Tabelle A:E</t>
  </si>
  <si>
    <t>Ergebnis:</t>
  </si>
  <si>
    <r>
      <t xml:space="preserve">=SVERWEIS ( </t>
    </r>
    <r>
      <rPr>
        <i/>
        <sz val="11"/>
        <color theme="4"/>
        <rFont val="Calibri"/>
        <family val="2"/>
        <scheme val="minor"/>
      </rPr>
      <t>H1</t>
    </r>
    <r>
      <rPr>
        <i/>
        <sz val="11"/>
        <color rgb="FF7F7F7F"/>
        <rFont val="Calibri"/>
        <family val="2"/>
        <scheme val="minor"/>
      </rPr>
      <t xml:space="preserve">;  </t>
    </r>
    <r>
      <rPr>
        <i/>
        <sz val="11"/>
        <color rgb="FF00B050"/>
        <rFont val="Calibri"/>
        <family val="2"/>
        <scheme val="minor"/>
      </rPr>
      <t>A:E</t>
    </r>
    <r>
      <rPr>
        <i/>
        <sz val="11"/>
        <color rgb="FF7F7F7F"/>
        <rFont val="Calibri"/>
        <family val="2"/>
        <scheme val="minor"/>
      </rPr>
      <t xml:space="preserve">;  </t>
    </r>
    <r>
      <rPr>
        <i/>
        <sz val="11"/>
        <color theme="9"/>
        <rFont val="Calibri"/>
        <family val="2"/>
        <scheme val="minor"/>
      </rPr>
      <t>2</t>
    </r>
    <r>
      <rPr>
        <i/>
        <sz val="11"/>
        <color theme="1" tint="0.34998626667073579"/>
        <rFont val="Calibri"/>
        <family val="2"/>
        <scheme val="minor"/>
      </rPr>
      <t>;</t>
    </r>
    <r>
      <rPr>
        <i/>
        <sz val="11"/>
        <color rgb="FF7F7F7F"/>
        <rFont val="Calibri"/>
        <family val="2"/>
        <scheme val="minor"/>
      </rPr>
      <t xml:space="preserve">  FALSCH)</t>
    </r>
  </si>
  <si>
    <r>
      <t xml:space="preserve">=SVERWEIS ( </t>
    </r>
    <r>
      <rPr>
        <i/>
        <sz val="11"/>
        <color theme="4"/>
        <rFont val="Calibri"/>
        <family val="2"/>
        <scheme val="minor"/>
      </rPr>
      <t>H1</t>
    </r>
    <r>
      <rPr>
        <i/>
        <sz val="11"/>
        <color rgb="FF7F7F7F"/>
        <rFont val="Calibri"/>
        <family val="2"/>
        <scheme val="minor"/>
      </rPr>
      <t xml:space="preserve">;  </t>
    </r>
    <r>
      <rPr>
        <i/>
        <sz val="11"/>
        <color rgb="FF00B050"/>
        <rFont val="Calibri"/>
        <family val="2"/>
        <scheme val="minor"/>
      </rPr>
      <t>A:E</t>
    </r>
    <r>
      <rPr>
        <i/>
        <sz val="11"/>
        <color rgb="FF7F7F7F"/>
        <rFont val="Calibri"/>
        <family val="2"/>
        <scheme val="minor"/>
      </rPr>
      <t xml:space="preserve">;  </t>
    </r>
    <r>
      <rPr>
        <i/>
        <sz val="11"/>
        <color theme="9"/>
        <rFont val="Calibri"/>
        <family val="2"/>
        <scheme val="minor"/>
      </rPr>
      <t>3</t>
    </r>
    <r>
      <rPr>
        <i/>
        <sz val="11"/>
        <color theme="1" tint="0.34998626667073579"/>
        <rFont val="Calibri"/>
        <family val="2"/>
        <scheme val="minor"/>
      </rPr>
      <t>;</t>
    </r>
    <r>
      <rPr>
        <i/>
        <sz val="11"/>
        <color rgb="FF7F7F7F"/>
        <rFont val="Calibri"/>
        <family val="2"/>
        <scheme val="minor"/>
      </rPr>
      <t xml:space="preserve">  FALSCH)</t>
    </r>
  </si>
  <si>
    <r>
      <t xml:space="preserve">=SVERWEIS ( </t>
    </r>
    <r>
      <rPr>
        <i/>
        <sz val="11"/>
        <color theme="4"/>
        <rFont val="Calibri"/>
        <family val="2"/>
        <scheme val="minor"/>
      </rPr>
      <t>H1</t>
    </r>
    <r>
      <rPr>
        <i/>
        <sz val="11"/>
        <color rgb="FF7F7F7F"/>
        <rFont val="Calibri"/>
        <family val="2"/>
        <scheme val="minor"/>
      </rPr>
      <t xml:space="preserve">;  </t>
    </r>
    <r>
      <rPr>
        <i/>
        <sz val="11"/>
        <color rgb="FF00B050"/>
        <rFont val="Calibri"/>
        <family val="2"/>
        <scheme val="minor"/>
      </rPr>
      <t>A:E</t>
    </r>
    <r>
      <rPr>
        <i/>
        <sz val="11"/>
        <color rgb="FF7F7F7F"/>
        <rFont val="Calibri"/>
        <family val="2"/>
        <scheme val="minor"/>
      </rPr>
      <t xml:space="preserve">;  </t>
    </r>
    <r>
      <rPr>
        <i/>
        <sz val="11"/>
        <color theme="9"/>
        <rFont val="Calibri"/>
        <family val="2"/>
        <scheme val="minor"/>
      </rPr>
      <t>4</t>
    </r>
    <r>
      <rPr>
        <i/>
        <sz val="11"/>
        <color theme="1" tint="0.34998626667073579"/>
        <rFont val="Calibri"/>
        <family val="2"/>
        <scheme val="minor"/>
      </rPr>
      <t>;</t>
    </r>
    <r>
      <rPr>
        <i/>
        <sz val="11"/>
        <color rgb="FF7F7F7F"/>
        <rFont val="Calibri"/>
        <family val="2"/>
        <scheme val="minor"/>
      </rPr>
      <t xml:space="preserve">  FALSCH)</t>
    </r>
  </si>
  <si>
    <r>
      <t xml:space="preserve">=SVERWEIS ( </t>
    </r>
    <r>
      <rPr>
        <i/>
        <sz val="11"/>
        <color theme="4"/>
        <rFont val="Calibri"/>
        <family val="2"/>
        <scheme val="minor"/>
      </rPr>
      <t>H1</t>
    </r>
    <r>
      <rPr>
        <i/>
        <sz val="11"/>
        <color rgb="FF7F7F7F"/>
        <rFont val="Calibri"/>
        <family val="2"/>
        <scheme val="minor"/>
      </rPr>
      <t xml:space="preserve">;  </t>
    </r>
    <r>
      <rPr>
        <i/>
        <sz val="11"/>
        <color rgb="FF00B050"/>
        <rFont val="Calibri"/>
        <family val="2"/>
        <scheme val="minor"/>
      </rPr>
      <t>A:E</t>
    </r>
    <r>
      <rPr>
        <i/>
        <sz val="11"/>
        <color rgb="FF7F7F7F"/>
        <rFont val="Calibri"/>
        <family val="2"/>
        <scheme val="minor"/>
      </rPr>
      <t xml:space="preserve">;  </t>
    </r>
    <r>
      <rPr>
        <i/>
        <sz val="11"/>
        <color theme="9"/>
        <rFont val="Calibri"/>
        <family val="2"/>
        <scheme val="minor"/>
      </rPr>
      <t>5</t>
    </r>
    <r>
      <rPr>
        <i/>
        <sz val="11"/>
        <color theme="1" tint="0.34998626667073579"/>
        <rFont val="Calibri"/>
        <family val="2"/>
        <scheme val="minor"/>
      </rPr>
      <t>;</t>
    </r>
    <r>
      <rPr>
        <i/>
        <sz val="11"/>
        <color rgb="FF7F7F7F"/>
        <rFont val="Calibri"/>
        <family val="2"/>
        <scheme val="minor"/>
      </rPr>
      <t xml:space="preserve">  FALSCH)</t>
    </r>
  </si>
  <si>
    <t xml:space="preserve">Fügen Sie drei weitere Artikel in der Tabelle A:E hinzu. </t>
  </si>
  <si>
    <t>mach's bloß nicht falsch</t>
  </si>
  <si>
    <t>Aufbau 
SVERWEIS</t>
  </si>
  <si>
    <r>
      <rPr>
        <sz val="11"/>
        <rFont val="Calibri"/>
        <family val="2"/>
        <scheme val="minor"/>
      </rPr>
      <t>=SVERWEIS        (</t>
    </r>
  </si>
  <si>
    <t>Merke:</t>
  </si>
  <si>
    <t>Namen sind nicht geeignet, weil Schmidt mehrfach vorkommen könnte.</t>
  </si>
  <si>
    <t>Artikelnummern oder Kundennummern sind gut geeignet, weil einmalig.</t>
  </si>
  <si>
    <t>&amp;</t>
  </si>
  <si>
    <t>" "</t>
  </si>
  <si>
    <t>Formel für 
"Vorname Nachname"</t>
  </si>
  <si>
    <t xml:space="preserve">  und</t>
  </si>
  <si>
    <t xml:space="preserve">  Leerzeichen</t>
  </si>
  <si>
    <t xml:space="preserve">  Nachname</t>
  </si>
  <si>
    <t>- Artikel-Nummern und Kundennummer leeren</t>
  </si>
  <si>
    <t>Wursthausen v.d. Lippe</t>
  </si>
  <si>
    <t>=SVERWEIS(I1;A:F;3;FALSCH) &amp;" "&amp; SVERWEIS(I1;A:F;4;FALSCH)</t>
  </si>
  <si>
    <t>Bleistifte</t>
  </si>
  <si>
    <t>Erstellen Sie ein eigenes Makro für</t>
  </si>
  <si>
    <t>hochzählen per Hand oder Marko</t>
  </si>
  <si>
    <t>Artikelnummern sind Listenfelder. (DATEN - DATENÜBERPRÜFUNG)</t>
  </si>
  <si>
    <t>Spalte "Anzahl" ist auf positive Ganzzahlen beschränkt.</t>
  </si>
  <si>
    <t>Vielen Dank für Ihren Auftrag.</t>
  </si>
  <si>
    <r>
      <t xml:space="preserve">=SVERWEIS( </t>
    </r>
    <r>
      <rPr>
        <i/>
        <sz val="11"/>
        <color theme="4"/>
        <rFont val="Calibri"/>
        <family val="2"/>
        <scheme val="minor"/>
      </rPr>
      <t>I1</t>
    </r>
    <r>
      <rPr>
        <i/>
        <sz val="11"/>
        <color rgb="FF7F7F7F"/>
        <rFont val="Calibri"/>
        <family val="2"/>
        <scheme val="minor"/>
      </rPr>
      <t xml:space="preserve">; </t>
    </r>
    <r>
      <rPr>
        <i/>
        <sz val="11"/>
        <color rgb="FF00B050"/>
        <rFont val="Calibri"/>
        <family val="2"/>
        <scheme val="minor"/>
      </rPr>
      <t>A:F</t>
    </r>
    <r>
      <rPr>
        <i/>
        <sz val="11"/>
        <color rgb="FF7F7F7F"/>
        <rFont val="Calibri"/>
        <family val="2"/>
        <scheme val="minor"/>
      </rPr>
      <t xml:space="preserve">; </t>
    </r>
    <r>
      <rPr>
        <i/>
        <sz val="11"/>
        <color theme="9"/>
        <rFont val="Calibri"/>
        <family val="2"/>
        <scheme val="minor"/>
      </rPr>
      <t>2;</t>
    </r>
    <r>
      <rPr>
        <i/>
        <sz val="11"/>
        <color rgb="FF7F7F7F"/>
        <rFont val="Calibri"/>
        <family val="2"/>
        <scheme val="minor"/>
      </rPr>
      <t xml:space="preserve"> FALSCH)</t>
    </r>
  </si>
  <si>
    <r>
      <t xml:space="preserve">=SVERWEIS( I1; A:F; </t>
    </r>
    <r>
      <rPr>
        <sz val="11"/>
        <color theme="9" tint="-0.249977111117893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; FALSCH)</t>
    </r>
  </si>
  <si>
    <r>
      <t xml:space="preserve">SVERWEIS(I1; A:F; </t>
    </r>
    <r>
      <rPr>
        <sz val="11"/>
        <color theme="9" tint="-0.249977111117893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; FALSCH)</t>
    </r>
  </si>
  <si>
    <t>- Rechnungsnummer in eins hochzählen</t>
  </si>
  <si>
    <r>
      <rPr>
        <b/>
        <sz val="11"/>
        <color theme="1"/>
        <rFont val="Calibri"/>
        <family val="2"/>
        <scheme val="minor"/>
      </rPr>
      <t>Die erste Spalte</t>
    </r>
    <r>
      <rPr>
        <sz val="11"/>
        <color theme="1"/>
        <rFont val="Calibri"/>
        <family val="2"/>
        <scheme val="minor"/>
      </rPr>
      <t xml:space="preserve"> muss stets ein eindeutiges Merkal enthalten.</t>
    </r>
  </si>
  <si>
    <t>Der SVERWEIS zeigt Ihnen die Angaben zur jeweiligen Artikelnummer:</t>
  </si>
  <si>
    <t>Gültige Kundennummer eingeben</t>
  </si>
  <si>
    <t>Testen Sie die neuen Artikelnummern im Feld i1.</t>
  </si>
  <si>
    <t>Suche mit der Artikel-Nr. aus i1</t>
  </si>
  <si>
    <t>Ändern Sie die Artikelnummer im Suchfeld.</t>
  </si>
  <si>
    <t>Artikel-Nr.-Suchfeld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</si>
</sst>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i/>
      <sz val="11"/>
      <color theme="4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sz val="11"/>
      <color theme="9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9"/>
      <color theme="1" tint="0.34998626667073579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8"/>
      <color theme="4" tint="0.39997558519241921"/>
      <name val="Georgia"/>
      <family val="1"/>
    </font>
    <font>
      <sz val="14"/>
      <color theme="0"/>
      <name val="Calibri"/>
      <family val="2"/>
      <scheme val="minor"/>
    </font>
    <font>
      <sz val="11"/>
      <color rgb="FF7F7F7F"/>
      <name val="Calibri"/>
      <family val="2"/>
      <scheme val="minor"/>
    </font>
    <font>
      <sz val="14"/>
      <color rgb="FF7F7F7F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4" fillId="8" borderId="0" applyNumberFormat="0" applyBorder="0" applyAlignment="0" applyProtection="0"/>
    <xf numFmtId="0" fontId="12" fillId="0" borderId="0" applyNumberFormat="0" applyFill="0" applyBorder="0" applyAlignment="0" applyProtection="0"/>
    <xf numFmtId="0" fontId="4" fillId="10" borderId="0" applyNumberFormat="0" applyBorder="0" applyAlignment="0" applyProtection="0"/>
    <xf numFmtId="0" fontId="1" fillId="11" borderId="0" applyNumberFormat="0" applyBorder="0" applyAlignment="0" applyProtection="0"/>
    <xf numFmtId="0" fontId="4" fillId="12" borderId="0" applyNumberFormat="0" applyBorder="0" applyAlignment="0" applyProtection="0"/>
    <xf numFmtId="0" fontId="1" fillId="14" borderId="0" applyNumberFormat="0" applyBorder="0" applyAlignment="0" applyProtection="0"/>
  </cellStyleXfs>
  <cellXfs count="90">
    <xf numFmtId="0" fontId="0" fillId="0" borderId="0" xfId="0"/>
    <xf numFmtId="44" fontId="0" fillId="0" borderId="0" xfId="1" applyFont="1"/>
    <xf numFmtId="0" fontId="0" fillId="0" borderId="0" xfId="0" applyAlignment="1">
      <alignment horizontal="right" indent="1"/>
    </xf>
    <xf numFmtId="0" fontId="2" fillId="0" borderId="0" xfId="0" applyFont="1"/>
    <xf numFmtId="0" fontId="0" fillId="0" borderId="0" xfId="0" applyAlignment="1">
      <alignment horizontal="center" vertical="center" wrapText="1"/>
    </xf>
    <xf numFmtId="0" fontId="4" fillId="2" borderId="0" xfId="3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5" fillId="0" borderId="0" xfId="2" applyFont="1" applyAlignment="1">
      <alignment horizontal="left" indent="1"/>
    </xf>
    <xf numFmtId="0" fontId="3" fillId="0" borderId="0" xfId="2" quotePrefix="1"/>
    <xf numFmtId="0" fontId="2" fillId="0" borderId="0" xfId="0" applyFont="1" applyAlignment="1">
      <alignment horizontal="right"/>
    </xf>
    <xf numFmtId="0" fontId="5" fillId="0" borderId="0" xfId="2" quotePrefix="1" applyFont="1"/>
    <xf numFmtId="0" fontId="1" fillId="3" borderId="0" xfId="4"/>
    <xf numFmtId="0" fontId="0" fillId="0" borderId="0" xfId="0" applyBorder="1"/>
    <xf numFmtId="0" fontId="9" fillId="0" borderId="0" xfId="0" applyFont="1"/>
    <xf numFmtId="0" fontId="10" fillId="0" borderId="0" xfId="0" applyFont="1"/>
    <xf numFmtId="0" fontId="1" fillId="7" borderId="0" xfId="8" applyAlignment="1">
      <alignment horizontal="center"/>
    </xf>
    <xf numFmtId="9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right"/>
    </xf>
    <xf numFmtId="44" fontId="13" fillId="0" borderId="1" xfId="1" applyFont="1" applyBorder="1" applyAlignment="1">
      <alignment horizontal="center" wrapText="1"/>
    </xf>
    <xf numFmtId="44" fontId="13" fillId="0" borderId="1" xfId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7" borderId="0" xfId="8"/>
    <xf numFmtId="44" fontId="1" fillId="7" borderId="0" xfId="8" applyNumberFormat="1"/>
    <xf numFmtId="0" fontId="4" fillId="12" borderId="3" xfId="13" applyBorder="1" applyAlignment="1">
      <alignment horizontal="center" vertical="center"/>
    </xf>
    <xf numFmtId="0" fontId="4" fillId="5" borderId="3" xfId="6" applyBorder="1" applyAlignment="1">
      <alignment horizontal="center" vertical="center"/>
    </xf>
    <xf numFmtId="44" fontId="4" fillId="5" borderId="3" xfId="6" applyNumberForma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3" borderId="0" xfId="4" applyFont="1" applyAlignment="1">
      <alignment vertical="top" wrapText="1"/>
    </xf>
    <xf numFmtId="0" fontId="0" fillId="6" borderId="0" xfId="7" applyFont="1" applyAlignment="1">
      <alignment vertical="top" wrapText="1"/>
    </xf>
    <xf numFmtId="0" fontId="0" fillId="11" borderId="0" xfId="12" applyFont="1" applyAlignment="1">
      <alignment vertical="top" wrapText="1"/>
    </xf>
    <xf numFmtId="0" fontId="11" fillId="13" borderId="0" xfId="0" applyFont="1" applyFill="1" applyAlignment="1">
      <alignment horizontal="left" vertical="top" wrapText="1"/>
    </xf>
    <xf numFmtId="0" fontId="0" fillId="13" borderId="0" xfId="0" applyFill="1" applyAlignment="1"/>
    <xf numFmtId="0" fontId="4" fillId="2" borderId="3" xfId="3" applyBorder="1" applyAlignment="1">
      <alignment horizontal="center" vertical="center" wrapText="1"/>
    </xf>
    <xf numFmtId="0" fontId="4" fillId="10" borderId="0" xfId="11" applyAlignment="1">
      <alignment horizontal="center"/>
    </xf>
    <xf numFmtId="0" fontId="4" fillId="8" borderId="0" xfId="9" applyAlignment="1">
      <alignment horizontal="center"/>
    </xf>
    <xf numFmtId="0" fontId="4" fillId="12" borderId="0" xfId="13" applyAlignment="1">
      <alignment horizontal="center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4" fillId="15" borderId="0" xfId="3" applyFill="1" applyAlignment="1">
      <alignment horizontal="center"/>
    </xf>
    <xf numFmtId="0" fontId="0" fillId="13" borderId="0" xfId="0" applyFill="1"/>
    <xf numFmtId="0" fontId="17" fillId="13" borderId="0" xfId="2" quotePrefix="1" applyFont="1" applyFill="1"/>
    <xf numFmtId="0" fontId="18" fillId="13" borderId="0" xfId="2" quotePrefix="1" applyFont="1" applyFill="1"/>
    <xf numFmtId="0" fontId="20" fillId="13" borderId="0" xfId="0" applyFont="1" applyFill="1"/>
    <xf numFmtId="0" fontId="2" fillId="13" borderId="0" xfId="0" applyFont="1" applyFill="1"/>
    <xf numFmtId="0" fontId="17" fillId="13" borderId="0" xfId="2" quotePrefix="1" applyFont="1" applyFill="1" applyAlignment="1">
      <alignment vertical="top" wrapText="1"/>
    </xf>
    <xf numFmtId="0" fontId="0" fillId="13" borderId="0" xfId="0" applyFont="1" applyFill="1"/>
    <xf numFmtId="0" fontId="0" fillId="0" borderId="4" xfId="0" applyBorder="1"/>
    <xf numFmtId="0" fontId="0" fillId="0" borderId="7" xfId="0" applyBorder="1"/>
    <xf numFmtId="0" fontId="0" fillId="0" borderId="0" xfId="0" quotePrefix="1" applyBorder="1"/>
    <xf numFmtId="0" fontId="3" fillId="0" borderId="0" xfId="2" quotePrefix="1" applyBorder="1"/>
    <xf numFmtId="0" fontId="0" fillId="0" borderId="9" xfId="0" applyBorder="1"/>
    <xf numFmtId="0" fontId="0" fillId="13" borderId="0" xfId="0" quotePrefix="1" applyFill="1"/>
    <xf numFmtId="0" fontId="0" fillId="0" borderId="0" xfId="0" applyBorder="1" applyAlignment="1">
      <alignment horizontal="left" indent="1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1" fillId="3" borderId="11" xfId="4" applyBorder="1" applyAlignment="1">
      <alignment vertical="center"/>
    </xf>
    <xf numFmtId="0" fontId="0" fillId="7" borderId="0" xfId="8" applyFont="1"/>
    <xf numFmtId="0" fontId="21" fillId="13" borderId="0" xfId="0" quotePrefix="1" applyFont="1" applyFill="1"/>
    <xf numFmtId="0" fontId="3" fillId="0" borderId="0" xfId="2" applyFont="1" applyAlignment="1">
      <alignment horizontal="left" indent="1"/>
    </xf>
    <xf numFmtId="14" fontId="3" fillId="0" borderId="0" xfId="2" quotePrefix="1" applyNumberFormat="1" applyFont="1" applyAlignment="1">
      <alignment horizontal="left" indent="1"/>
    </xf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7" applyFill="1"/>
    <xf numFmtId="44" fontId="1" fillId="0" borderId="0" xfId="1" applyFill="1"/>
    <xf numFmtId="44" fontId="2" fillId="0" borderId="2" xfId="1" applyFont="1" applyFill="1" applyBorder="1"/>
    <xf numFmtId="0" fontId="1" fillId="0" borderId="0" xfId="4" applyFill="1" applyBorder="1"/>
    <xf numFmtId="0" fontId="5" fillId="0" borderId="0" xfId="2" applyFont="1" applyFill="1" applyBorder="1" applyAlignment="1">
      <alignment horizontal="right" indent="1"/>
    </xf>
    <xf numFmtId="0" fontId="0" fillId="0" borderId="5" xfId="0" applyBorder="1" applyAlignment="1">
      <alignment horizontal="right"/>
    </xf>
    <xf numFmtId="0" fontId="1" fillId="4" borderId="6" xfId="5" applyBorder="1" applyAlignment="1">
      <alignment horizontal="center"/>
    </xf>
    <xf numFmtId="0" fontId="0" fillId="0" borderId="0" xfId="0" applyBorder="1" applyAlignment="1">
      <alignment horizontal="right"/>
    </xf>
    <xf numFmtId="14" fontId="0" fillId="0" borderId="8" xfId="0" applyNumberFormat="1" applyBorder="1"/>
    <xf numFmtId="0" fontId="0" fillId="0" borderId="1" xfId="0" applyBorder="1" applyAlignment="1">
      <alignment horizontal="right"/>
    </xf>
    <xf numFmtId="0" fontId="1" fillId="14" borderId="10" xfId="14" applyBorder="1" applyAlignment="1">
      <alignment horizontal="center"/>
    </xf>
    <xf numFmtId="0" fontId="11" fillId="13" borderId="0" xfId="9" applyFont="1" applyFill="1" applyAlignment="1">
      <alignment horizontal="center"/>
    </xf>
    <xf numFmtId="0" fontId="0" fillId="9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right" indent="1"/>
    </xf>
    <xf numFmtId="0" fontId="0" fillId="9" borderId="0" xfId="0" applyFill="1" applyAlignment="1">
      <alignment horizontal="right" vertical="center"/>
    </xf>
    <xf numFmtId="0" fontId="0" fillId="9" borderId="0" xfId="0" applyFill="1" applyAlignment="1">
      <alignment vertical="center"/>
    </xf>
    <xf numFmtId="0" fontId="22" fillId="16" borderId="0" xfId="5" applyFont="1" applyFill="1" applyAlignment="1">
      <alignment horizontal="center" vertical="center"/>
    </xf>
    <xf numFmtId="0" fontId="1" fillId="16" borderId="0" xfId="5" applyFont="1" applyFill="1" applyAlignment="1">
      <alignment horizontal="center" vertical="center" wrapText="1"/>
    </xf>
    <xf numFmtId="44" fontId="1" fillId="7" borderId="0" xfId="1" applyFill="1" applyAlignment="1">
      <alignment horizontal="center" vertical="center"/>
    </xf>
    <xf numFmtId="0" fontId="16" fillId="17" borderId="0" xfId="3" applyFont="1" applyFill="1" applyAlignment="1">
      <alignment horizontal="center" vertical="center"/>
    </xf>
    <xf numFmtId="0" fontId="0" fillId="3" borderId="1" xfId="4" quotePrefix="1" applyFont="1" applyBorder="1" applyAlignment="1">
      <alignment horizontal="left" vertical="top" wrapText="1"/>
    </xf>
    <xf numFmtId="0" fontId="1" fillId="3" borderId="1" xfId="4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 indent="1"/>
    </xf>
    <xf numFmtId="0" fontId="15" fillId="0" borderId="0" xfId="10" applyFont="1" applyAlignment="1">
      <alignment horizontal="center" vertical="center"/>
    </xf>
  </cellXfs>
  <cellStyles count="15">
    <cellStyle name="20 % - Akzent1" xfId="4" builtinId="30"/>
    <cellStyle name="20 % - Akzent3" xfId="7" builtinId="38"/>
    <cellStyle name="20 % - Akzent6" xfId="12" builtinId="50"/>
    <cellStyle name="40 % - Akzent1" xfId="5" builtinId="31"/>
    <cellStyle name="40 % - Akzent3" xfId="8" builtinId="39"/>
    <cellStyle name="40 % - Akzent6" xfId="14" builtinId="51"/>
    <cellStyle name="60 % - Akzent1" xfId="11" builtinId="32"/>
    <cellStyle name="60 % - Akzent3" xfId="9" builtinId="40"/>
    <cellStyle name="60 % - Akzent6" xfId="13" builtinId="52"/>
    <cellStyle name="Akzent1" xfId="3" builtinId="29"/>
    <cellStyle name="Akzent3" xfId="6" builtinId="37"/>
    <cellStyle name="Erklärender Text" xfId="2" builtinId="53"/>
    <cellStyle name="Standard" xfId="0" builtinId="0"/>
    <cellStyle name="Überschrift" xfId="10" builtinId="15"/>
    <cellStyle name="Währung" xfId="1" builtinId="4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M30"/>
  <sheetViews>
    <sheetView tabSelected="1" zoomScaleNormal="100" workbookViewId="0">
      <selection activeCell="H1" sqref="H1"/>
    </sheetView>
  </sheetViews>
  <sheetFormatPr baseColWidth="10" defaultRowHeight="15" x14ac:dyDescent="0.25"/>
  <cols>
    <col min="1" max="1" width="12.140625" style="7" customWidth="1"/>
    <col min="2" max="2" width="12.5703125" customWidth="1"/>
    <col min="3" max="3" width="6.140625" bestFit="1" customWidth="1"/>
    <col min="4" max="4" width="7.85546875" customWidth="1"/>
    <col min="5" max="6" width="9.7109375" customWidth="1"/>
    <col min="7" max="7" width="4.7109375" customWidth="1"/>
    <col min="8" max="8" width="15.42578125" customWidth="1"/>
    <col min="9" max="9" width="13.140625" customWidth="1"/>
    <col min="10" max="10" width="10.140625" customWidth="1"/>
    <col min="11" max="11" width="15" customWidth="1"/>
    <col min="12" max="12" width="11.7109375" customWidth="1"/>
    <col min="13" max="13" width="4.28515625" customWidth="1"/>
    <col min="14" max="14" width="7.7109375" bestFit="1" customWidth="1"/>
  </cols>
  <sheetData>
    <row r="1" spans="1:11" ht="33.75" customHeight="1" x14ac:dyDescent="0.25">
      <c r="A1" s="34" t="s">
        <v>46</v>
      </c>
      <c r="B1" s="25" t="s">
        <v>0</v>
      </c>
      <c r="C1" s="26" t="s">
        <v>30</v>
      </c>
      <c r="D1" s="26" t="s">
        <v>1</v>
      </c>
      <c r="E1" s="27" t="s">
        <v>2</v>
      </c>
      <c r="F1" s="7"/>
      <c r="G1" s="7"/>
      <c r="H1" s="85">
        <v>101</v>
      </c>
      <c r="I1" s="28" t="s">
        <v>108</v>
      </c>
    </row>
    <row r="2" spans="1:11" x14ac:dyDescent="0.25">
      <c r="A2" s="16">
        <v>101</v>
      </c>
      <c r="B2" s="59" t="s">
        <v>92</v>
      </c>
      <c r="C2" s="23">
        <v>5</v>
      </c>
      <c r="D2" s="23" t="s">
        <v>28</v>
      </c>
      <c r="E2" s="24">
        <v>0.99</v>
      </c>
      <c r="F2" s="7"/>
      <c r="G2" s="7"/>
      <c r="H2" s="22"/>
    </row>
    <row r="3" spans="1:11" x14ac:dyDescent="0.25">
      <c r="A3" s="16">
        <v>102</v>
      </c>
      <c r="B3" s="23" t="s">
        <v>3</v>
      </c>
      <c r="C3" s="23">
        <v>2</v>
      </c>
      <c r="D3" s="23" t="s">
        <v>28</v>
      </c>
      <c r="E3" s="24">
        <v>0.89</v>
      </c>
      <c r="F3" s="7"/>
    </row>
    <row r="4" spans="1:11" x14ac:dyDescent="0.25">
      <c r="A4" s="16">
        <v>103</v>
      </c>
      <c r="B4" s="23" t="s">
        <v>4</v>
      </c>
      <c r="C4" s="23">
        <v>1</v>
      </c>
      <c r="D4" s="23" t="s">
        <v>28</v>
      </c>
      <c r="E4" s="24">
        <v>2.99</v>
      </c>
      <c r="F4" s="7"/>
      <c r="G4" s="40">
        <v>1</v>
      </c>
      <c r="H4" t="s">
        <v>107</v>
      </c>
    </row>
    <row r="5" spans="1:11" x14ac:dyDescent="0.25">
      <c r="A5" s="16">
        <v>104</v>
      </c>
      <c r="B5" s="23" t="s">
        <v>27</v>
      </c>
      <c r="C5" s="23">
        <v>500</v>
      </c>
      <c r="D5" s="23" t="s">
        <v>29</v>
      </c>
      <c r="E5" s="24">
        <v>3.5</v>
      </c>
      <c r="F5" s="7"/>
      <c r="G5" s="7"/>
      <c r="H5" t="s">
        <v>103</v>
      </c>
    </row>
    <row r="6" spans="1:11" x14ac:dyDescent="0.25">
      <c r="A6" s="16">
        <v>105</v>
      </c>
      <c r="B6" s="23" t="s">
        <v>31</v>
      </c>
      <c r="C6" s="23">
        <v>2</v>
      </c>
      <c r="D6" s="23" t="s">
        <v>28</v>
      </c>
      <c r="E6" s="24">
        <v>5.79</v>
      </c>
      <c r="F6" s="7"/>
    </row>
    <row r="7" spans="1:11" x14ac:dyDescent="0.25">
      <c r="A7" s="16"/>
      <c r="B7" s="23"/>
      <c r="C7" s="23"/>
      <c r="D7" s="23"/>
      <c r="E7" s="24"/>
      <c r="F7" s="7"/>
      <c r="G7" s="7"/>
      <c r="H7" s="28" t="s">
        <v>71</v>
      </c>
      <c r="I7" s="16" t="str">
        <f>VLOOKUP(H1,A:E,2,FALSE)</f>
        <v>Bleistifte</v>
      </c>
      <c r="J7" s="9" t="s">
        <v>72</v>
      </c>
    </row>
    <row r="8" spans="1:11" x14ac:dyDescent="0.25">
      <c r="A8" s="16"/>
      <c r="B8" s="23"/>
      <c r="C8" s="23"/>
      <c r="D8" s="23"/>
      <c r="E8" s="24"/>
      <c r="F8" s="7"/>
      <c r="G8" s="7"/>
      <c r="I8" s="16">
        <f>VLOOKUP($H$1,A:E,3,FALSE)</f>
        <v>5</v>
      </c>
      <c r="J8" s="9" t="s">
        <v>73</v>
      </c>
      <c r="K8" s="39"/>
    </row>
    <row r="9" spans="1:11" x14ac:dyDescent="0.25">
      <c r="A9" s="16"/>
      <c r="B9" s="23"/>
      <c r="C9" s="23"/>
      <c r="D9" s="23"/>
      <c r="E9" s="24"/>
      <c r="F9" s="7"/>
      <c r="G9" s="7"/>
      <c r="I9" s="16" t="str">
        <f>VLOOKUP($H$1,A:E,4,FALSE)</f>
        <v>St.</v>
      </c>
      <c r="J9" s="9" t="s">
        <v>74</v>
      </c>
      <c r="K9" s="39"/>
    </row>
    <row r="10" spans="1:11" x14ac:dyDescent="0.25">
      <c r="F10" s="7"/>
      <c r="G10" s="7"/>
      <c r="I10" s="84">
        <f>VLOOKUP($H$1,A:E,5,FALSE)</f>
        <v>0.99</v>
      </c>
      <c r="J10" s="9" t="s">
        <v>75</v>
      </c>
      <c r="K10" s="39"/>
    </row>
    <row r="11" spans="1:11" x14ac:dyDescent="0.25">
      <c r="F11" s="7"/>
      <c r="G11" s="7"/>
    </row>
    <row r="12" spans="1:11" x14ac:dyDescent="0.25">
      <c r="F12" s="7"/>
      <c r="G12" s="6"/>
    </row>
    <row r="13" spans="1:11" x14ac:dyDescent="0.25">
      <c r="F13" s="6"/>
      <c r="G13" s="40">
        <v>2</v>
      </c>
      <c r="H13" t="s">
        <v>76</v>
      </c>
      <c r="J13" s="11"/>
    </row>
    <row r="14" spans="1:11" x14ac:dyDescent="0.25">
      <c r="F14" s="9"/>
      <c r="G14" s="6"/>
    </row>
    <row r="15" spans="1:11" x14ac:dyDescent="0.25">
      <c r="F15" s="6"/>
      <c r="G15" s="40">
        <v>3</v>
      </c>
      <c r="H15" t="s">
        <v>105</v>
      </c>
    </row>
    <row r="16" spans="1:11" x14ac:dyDescent="0.25">
      <c r="F16" s="6"/>
    </row>
    <row r="17" spans="6:13" x14ac:dyDescent="0.25">
      <c r="F17" s="6"/>
      <c r="G17" s="7"/>
    </row>
    <row r="18" spans="6:13" x14ac:dyDescent="0.25">
      <c r="F18" s="7"/>
      <c r="G18" s="7"/>
    </row>
    <row r="19" spans="6:13" x14ac:dyDescent="0.25">
      <c r="F19" s="7"/>
      <c r="G19" s="7"/>
    </row>
    <row r="20" spans="6:13" x14ac:dyDescent="0.25">
      <c r="F20" s="7"/>
      <c r="G20" s="7"/>
    </row>
    <row r="21" spans="6:13" x14ac:dyDescent="0.25">
      <c r="F21" s="7"/>
      <c r="G21" s="41"/>
      <c r="H21" s="41"/>
      <c r="I21" s="41"/>
      <c r="J21" s="41"/>
      <c r="K21" s="41"/>
      <c r="L21" s="41"/>
      <c r="M21" s="41"/>
    </row>
    <row r="22" spans="6:13" ht="45" x14ac:dyDescent="0.25">
      <c r="G22" s="41"/>
      <c r="H22" s="46" t="s">
        <v>78</v>
      </c>
      <c r="I22" s="29" t="s">
        <v>106</v>
      </c>
      <c r="J22" s="30" t="s">
        <v>70</v>
      </c>
      <c r="K22" s="31" t="s">
        <v>66</v>
      </c>
      <c r="L22" s="32" t="s">
        <v>77</v>
      </c>
      <c r="M22" s="41"/>
    </row>
    <row r="23" spans="6:13" x14ac:dyDescent="0.25">
      <c r="G23" s="41"/>
      <c r="H23" s="42" t="s">
        <v>79</v>
      </c>
      <c r="I23" s="35" t="s">
        <v>54</v>
      </c>
      <c r="J23" s="36" t="s">
        <v>64</v>
      </c>
      <c r="K23" s="37" t="s">
        <v>55</v>
      </c>
      <c r="L23" s="33" t="b">
        <v>0</v>
      </c>
      <c r="M23" s="47" t="s">
        <v>63</v>
      </c>
    </row>
    <row r="24" spans="6:13" ht="18.75" x14ac:dyDescent="0.3">
      <c r="G24" s="41"/>
      <c r="H24" s="43" t="s">
        <v>69</v>
      </c>
      <c r="I24" s="38" t="s">
        <v>67</v>
      </c>
      <c r="J24" s="38" t="s">
        <v>68</v>
      </c>
      <c r="K24" s="38" t="s">
        <v>65</v>
      </c>
      <c r="L24" s="38" t="b">
        <v>0</v>
      </c>
      <c r="M24" s="44" t="s">
        <v>63</v>
      </c>
    </row>
    <row r="25" spans="6:13" x14ac:dyDescent="0.25">
      <c r="G25" s="41"/>
      <c r="H25" s="41"/>
      <c r="I25" s="41"/>
      <c r="J25" s="41"/>
      <c r="K25" s="41"/>
      <c r="L25" s="41"/>
      <c r="M25" s="41"/>
    </row>
    <row r="27" spans="6:13" x14ac:dyDescent="0.25">
      <c r="G27" t="s">
        <v>80</v>
      </c>
    </row>
    <row r="28" spans="6:13" x14ac:dyDescent="0.25">
      <c r="G28" t="s">
        <v>102</v>
      </c>
    </row>
    <row r="29" spans="6:13" x14ac:dyDescent="0.25">
      <c r="G29" t="s">
        <v>82</v>
      </c>
    </row>
    <row r="30" spans="6:13" x14ac:dyDescent="0.25">
      <c r="G30" t="s">
        <v>81</v>
      </c>
    </row>
  </sheetData>
  <pageMargins left="0.7" right="0.7" top="0.78740157499999996" bottom="0.78740157499999996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M33"/>
  <sheetViews>
    <sheetView workbookViewId="0">
      <selection activeCell="I1" sqref="I1"/>
    </sheetView>
  </sheetViews>
  <sheetFormatPr baseColWidth="10" defaultRowHeight="15" x14ac:dyDescent="0.25"/>
  <cols>
    <col min="1" max="1" width="8.5703125" bestFit="1" customWidth="1"/>
    <col min="2" max="2" width="7.5703125" bestFit="1" customWidth="1"/>
    <col min="3" max="3" width="10.42578125" customWidth="1"/>
    <col min="4" max="4" width="13.7109375" customWidth="1"/>
    <col min="5" max="5" width="13.85546875" customWidth="1"/>
    <col min="6" max="6" width="16.85546875" bestFit="1" customWidth="1"/>
    <col min="7" max="8" width="11.5703125" customWidth="1"/>
    <col min="9" max="9" width="12.7109375" customWidth="1"/>
    <col min="11" max="11" width="8.7109375" bestFit="1" customWidth="1"/>
    <col min="12" max="12" width="8.28515625" customWidth="1"/>
    <col min="13" max="13" width="6.5703125" bestFit="1" customWidth="1"/>
    <col min="14" max="14" width="7.5703125" bestFit="1" customWidth="1"/>
  </cols>
  <sheetData>
    <row r="1" spans="1:13" s="4" customFormat="1" ht="30" x14ac:dyDescent="0.25">
      <c r="A1" s="83" t="s">
        <v>33</v>
      </c>
      <c r="B1" s="5" t="s">
        <v>5</v>
      </c>
      <c r="C1" s="5" t="s">
        <v>6</v>
      </c>
      <c r="D1" s="5" t="s">
        <v>7</v>
      </c>
      <c r="E1" s="5" t="s">
        <v>8</v>
      </c>
      <c r="F1" s="5" t="s">
        <v>32</v>
      </c>
      <c r="H1" s="10" t="s">
        <v>39</v>
      </c>
      <c r="I1" s="82">
        <v>1</v>
      </c>
      <c r="J1" s="9" t="s">
        <v>37</v>
      </c>
    </row>
    <row r="2" spans="1:13" x14ac:dyDescent="0.25">
      <c r="A2" s="77">
        <v>1</v>
      </c>
      <c r="B2" s="78" t="s">
        <v>9</v>
      </c>
      <c r="C2" s="78" t="s">
        <v>10</v>
      </c>
      <c r="D2" s="78" t="s">
        <v>11</v>
      </c>
      <c r="E2" s="78" t="s">
        <v>12</v>
      </c>
      <c r="F2" s="78" t="s">
        <v>13</v>
      </c>
    </row>
    <row r="3" spans="1:13" x14ac:dyDescent="0.25">
      <c r="A3" s="77">
        <v>2</v>
      </c>
      <c r="B3" s="78" t="s">
        <v>14</v>
      </c>
      <c r="C3" s="78" t="s">
        <v>15</v>
      </c>
      <c r="D3" s="78" t="s">
        <v>16</v>
      </c>
      <c r="E3" s="78" t="s">
        <v>17</v>
      </c>
      <c r="F3" s="78" t="s">
        <v>18</v>
      </c>
      <c r="H3" s="10"/>
    </row>
    <row r="4" spans="1:13" x14ac:dyDescent="0.25">
      <c r="A4" s="77">
        <v>3</v>
      </c>
      <c r="B4" s="78" t="s">
        <v>9</v>
      </c>
      <c r="C4" s="78" t="s">
        <v>19</v>
      </c>
      <c r="D4" s="78" t="s">
        <v>36</v>
      </c>
      <c r="E4" s="78" t="s">
        <v>20</v>
      </c>
      <c r="F4" s="78" t="s">
        <v>21</v>
      </c>
      <c r="H4" s="10"/>
    </row>
    <row r="5" spans="1:13" x14ac:dyDescent="0.25">
      <c r="A5" s="77">
        <v>4</v>
      </c>
      <c r="B5" s="78" t="s">
        <v>14</v>
      </c>
      <c r="C5" s="78" t="s">
        <v>22</v>
      </c>
      <c r="D5" s="78" t="s">
        <v>90</v>
      </c>
      <c r="E5" s="78" t="s">
        <v>23</v>
      </c>
      <c r="F5" s="78" t="s">
        <v>24</v>
      </c>
      <c r="H5" t="s">
        <v>5</v>
      </c>
      <c r="I5" s="12" t="str">
        <f>VLOOKUP(I1,A:F, 2, FALSE)</f>
        <v>Frau</v>
      </c>
      <c r="J5" s="9" t="s">
        <v>98</v>
      </c>
    </row>
    <row r="6" spans="1:13" x14ac:dyDescent="0.25">
      <c r="A6" s="77">
        <v>5</v>
      </c>
      <c r="B6" s="78" t="s">
        <v>14</v>
      </c>
      <c r="C6" s="78" t="s">
        <v>35</v>
      </c>
      <c r="D6" s="78" t="s">
        <v>34</v>
      </c>
      <c r="E6" s="78" t="s">
        <v>25</v>
      </c>
      <c r="F6" s="78" t="s">
        <v>26</v>
      </c>
      <c r="H6" t="s">
        <v>6</v>
      </c>
      <c r="I6" s="12" t="str">
        <f>VLOOKUP($I$1,$A:$F,3,FALSE)</f>
        <v>Susi</v>
      </c>
    </row>
    <row r="7" spans="1:13" x14ac:dyDescent="0.25">
      <c r="A7" s="79"/>
      <c r="B7" s="78"/>
      <c r="C7" s="78"/>
      <c r="D7" s="78"/>
      <c r="E7" s="78"/>
      <c r="F7" s="78"/>
      <c r="H7" t="s">
        <v>7</v>
      </c>
      <c r="I7" s="12" t="str">
        <f>VLOOKUP($I$1,$A:$F,4,FALSE)</f>
        <v>Sorglos</v>
      </c>
      <c r="J7" s="9"/>
    </row>
    <row r="8" spans="1:13" x14ac:dyDescent="0.25">
      <c r="A8" s="79"/>
      <c r="B8" s="78"/>
      <c r="C8" s="78"/>
      <c r="D8" s="78"/>
      <c r="E8" s="78"/>
      <c r="F8" s="78"/>
      <c r="H8" t="s">
        <v>8</v>
      </c>
      <c r="I8" s="12" t="str">
        <f>VLOOKUP($I$1,$A:$F,5,FALSE)</f>
        <v>Weg 1</v>
      </c>
    </row>
    <row r="9" spans="1:13" x14ac:dyDescent="0.25">
      <c r="A9" s="79"/>
      <c r="B9" s="78"/>
      <c r="C9" s="78"/>
      <c r="D9" s="78"/>
      <c r="E9" s="78"/>
      <c r="F9" s="78"/>
      <c r="H9" t="s">
        <v>40</v>
      </c>
      <c r="I9" s="12" t="str">
        <f>VLOOKUP($I$1,$A:$F,6,FALSE)</f>
        <v>11111 Hausen</v>
      </c>
      <c r="K9" s="11"/>
    </row>
    <row r="10" spans="1:13" x14ac:dyDescent="0.25">
      <c r="A10" s="79"/>
      <c r="B10" s="78"/>
      <c r="C10" s="78"/>
      <c r="D10" s="78"/>
      <c r="E10" s="78"/>
      <c r="F10" s="78"/>
    </row>
    <row r="11" spans="1:13" x14ac:dyDescent="0.25">
      <c r="A11" s="79"/>
      <c r="B11" s="78"/>
      <c r="C11" s="78"/>
      <c r="D11" s="78"/>
      <c r="E11" s="78"/>
      <c r="F11" s="78"/>
    </row>
    <row r="12" spans="1:13" x14ac:dyDescent="0.25">
      <c r="A12" s="79"/>
      <c r="B12" s="78"/>
      <c r="C12" s="78"/>
      <c r="D12" s="78"/>
      <c r="E12" s="78"/>
      <c r="F12" s="78"/>
      <c r="H12" s="3"/>
    </row>
    <row r="13" spans="1:13" x14ac:dyDescent="0.25">
      <c r="A13" s="79"/>
      <c r="B13" s="78"/>
      <c r="C13" s="78"/>
      <c r="D13" s="78"/>
      <c r="E13" s="78"/>
      <c r="F13" s="78"/>
      <c r="G13" s="13"/>
      <c r="H13" s="13"/>
      <c r="I13" s="13"/>
      <c r="J13" s="13"/>
      <c r="K13" s="13"/>
      <c r="L13" s="13"/>
      <c r="M13" s="13"/>
    </row>
    <row r="14" spans="1:13" s="55" customFormat="1" ht="18.75" customHeight="1" x14ac:dyDescent="0.25">
      <c r="A14" s="80"/>
      <c r="B14" s="81"/>
      <c r="C14" s="81"/>
      <c r="D14" s="81"/>
      <c r="E14" s="81"/>
      <c r="F14" s="81"/>
      <c r="G14" s="56"/>
      <c r="H14" s="57" t="s">
        <v>38</v>
      </c>
      <c r="I14" s="58" t="str">
        <f>VLOOKUP($I$1,$A:$F,3,FALSE)&amp;" "&amp;VLOOKUP($I$1,$A:$F,4,FALSE)</f>
        <v>Susi Sorglos</v>
      </c>
      <c r="J14" s="58"/>
      <c r="K14" s="58"/>
      <c r="L14" s="58"/>
      <c r="M14" s="58"/>
    </row>
    <row r="15" spans="1:13" x14ac:dyDescent="0.25">
      <c r="A15" s="79"/>
      <c r="B15" s="78"/>
      <c r="C15" s="78"/>
      <c r="D15" s="78"/>
      <c r="E15" s="78"/>
      <c r="F15" s="78"/>
      <c r="G15" s="13"/>
      <c r="H15" s="51" t="s">
        <v>6</v>
      </c>
      <c r="I15" s="50" t="s">
        <v>99</v>
      </c>
      <c r="K15" s="13"/>
      <c r="L15" s="13"/>
      <c r="M15" s="13"/>
    </row>
    <row r="16" spans="1:13" x14ac:dyDescent="0.25">
      <c r="A16" s="79"/>
      <c r="B16" s="78"/>
      <c r="C16" s="78"/>
      <c r="D16" s="78"/>
      <c r="E16" s="78"/>
      <c r="F16" s="78"/>
      <c r="G16" s="13"/>
      <c r="H16" s="51" t="s">
        <v>86</v>
      </c>
      <c r="I16" s="54" t="s">
        <v>83</v>
      </c>
      <c r="K16" s="13"/>
      <c r="L16" s="13"/>
      <c r="M16" s="13"/>
    </row>
    <row r="17" spans="1:13" x14ac:dyDescent="0.25">
      <c r="A17" s="79"/>
      <c r="B17" s="78"/>
      <c r="C17" s="78"/>
      <c r="D17" s="78"/>
      <c r="E17" s="78"/>
      <c r="F17" s="78"/>
      <c r="G17" s="13"/>
      <c r="H17" s="51" t="s">
        <v>87</v>
      </c>
      <c r="I17" s="54" t="s">
        <v>84</v>
      </c>
      <c r="K17" s="13"/>
      <c r="L17" s="13"/>
      <c r="M17" s="13"/>
    </row>
    <row r="18" spans="1:13" x14ac:dyDescent="0.25">
      <c r="A18" s="79"/>
      <c r="B18" s="78"/>
      <c r="C18" s="78"/>
      <c r="D18" s="78"/>
      <c r="E18" s="78"/>
      <c r="F18" s="78"/>
      <c r="G18" s="13"/>
      <c r="H18" s="51" t="s">
        <v>86</v>
      </c>
      <c r="I18" s="54" t="s">
        <v>83</v>
      </c>
      <c r="K18" s="13"/>
      <c r="L18" s="13"/>
      <c r="M18" s="13"/>
    </row>
    <row r="19" spans="1:13" x14ac:dyDescent="0.25">
      <c r="A19" s="79"/>
      <c r="B19" s="78"/>
      <c r="C19" s="78"/>
      <c r="D19" s="78"/>
      <c r="E19" s="78"/>
      <c r="F19" s="78"/>
      <c r="G19" s="13"/>
      <c r="H19" s="51" t="s">
        <v>88</v>
      </c>
      <c r="I19" s="54" t="s">
        <v>100</v>
      </c>
      <c r="K19" s="13"/>
      <c r="L19" s="13"/>
      <c r="M19" s="13"/>
    </row>
    <row r="20" spans="1:13" x14ac:dyDescent="0.25">
      <c r="A20" s="79"/>
      <c r="B20" s="78"/>
      <c r="C20" s="78"/>
      <c r="D20" s="78"/>
      <c r="E20" s="78"/>
      <c r="F20" s="78"/>
      <c r="G20" s="13"/>
      <c r="H20" s="13"/>
      <c r="I20" s="13"/>
      <c r="J20" s="13"/>
      <c r="K20" s="13"/>
      <c r="L20" s="13"/>
      <c r="M20" s="13"/>
    </row>
    <row r="21" spans="1:13" ht="34.5" customHeight="1" x14ac:dyDescent="0.25">
      <c r="A21" s="79"/>
      <c r="B21" s="78"/>
      <c r="C21" s="78"/>
      <c r="D21" s="78"/>
      <c r="E21" s="78"/>
      <c r="F21" s="78"/>
      <c r="G21" s="88" t="s">
        <v>85</v>
      </c>
      <c r="H21" s="88"/>
      <c r="I21" s="86" t="s">
        <v>91</v>
      </c>
      <c r="J21" s="87"/>
      <c r="K21" s="87"/>
      <c r="L21" s="87"/>
      <c r="M21" s="87"/>
    </row>
    <row r="22" spans="1:13" x14ac:dyDescent="0.25">
      <c r="A22" s="2"/>
      <c r="G22" s="13"/>
      <c r="H22" s="13"/>
      <c r="I22" s="13"/>
      <c r="J22" s="13"/>
      <c r="K22" s="13"/>
      <c r="L22" s="13"/>
      <c r="M22" s="13"/>
    </row>
    <row r="23" spans="1:13" x14ac:dyDescent="0.25">
      <c r="A23" s="2"/>
    </row>
    <row r="24" spans="1:13" x14ac:dyDescent="0.25">
      <c r="A24" s="2"/>
    </row>
    <row r="25" spans="1:13" x14ac:dyDescent="0.25">
      <c r="A25" s="2"/>
    </row>
    <row r="26" spans="1:13" x14ac:dyDescent="0.25">
      <c r="A26" s="2"/>
    </row>
    <row r="27" spans="1:13" x14ac:dyDescent="0.25">
      <c r="A27" s="2"/>
    </row>
    <row r="28" spans="1:13" x14ac:dyDescent="0.25">
      <c r="A28" s="2"/>
    </row>
    <row r="29" spans="1:13" x14ac:dyDescent="0.25">
      <c r="A29" s="2"/>
    </row>
    <row r="30" spans="1:13" x14ac:dyDescent="0.25">
      <c r="A30" s="2"/>
    </row>
    <row r="31" spans="1:13" x14ac:dyDescent="0.25">
      <c r="A31" s="2"/>
    </row>
    <row r="32" spans="1:13" x14ac:dyDescent="0.25">
      <c r="A32" s="2"/>
    </row>
    <row r="33" spans="1:1" x14ac:dyDescent="0.25">
      <c r="A33" s="2"/>
    </row>
  </sheetData>
  <mergeCells count="2">
    <mergeCell ref="I21:M21"/>
    <mergeCell ref="G21:H21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M34"/>
  <sheetViews>
    <sheetView workbookViewId="0">
      <selection activeCell="J10" sqref="J10"/>
    </sheetView>
  </sheetViews>
  <sheetFormatPr baseColWidth="10" defaultRowHeight="15" x14ac:dyDescent="0.25"/>
  <cols>
    <col min="1" max="1" width="4.85546875" customWidth="1"/>
    <col min="2" max="2" width="9" customWidth="1"/>
    <col min="3" max="3" width="15.28515625" customWidth="1"/>
    <col min="4" max="4" width="8.42578125" customWidth="1"/>
    <col min="5" max="5" width="6.140625" customWidth="1"/>
    <col min="7" max="7" width="7.42578125" customWidth="1"/>
    <col min="9" max="9" width="5.140625" customWidth="1"/>
    <col min="10" max="10" width="11.42578125" style="15"/>
  </cols>
  <sheetData>
    <row r="1" spans="1:10" ht="41.25" customHeight="1" x14ac:dyDescent="0.25">
      <c r="A1" s="89" t="s">
        <v>59</v>
      </c>
      <c r="B1" s="89"/>
      <c r="C1" s="89"/>
      <c r="D1" s="89"/>
      <c r="E1" s="89"/>
      <c r="F1" s="89"/>
      <c r="G1" s="89"/>
      <c r="H1" s="89"/>
      <c r="I1" s="15"/>
    </row>
    <row r="4" spans="1:10" x14ac:dyDescent="0.25">
      <c r="A4" s="13"/>
      <c r="B4" s="13"/>
      <c r="C4" s="13"/>
      <c r="J4" s="8"/>
    </row>
    <row r="5" spans="1:10" x14ac:dyDescent="0.25">
      <c r="A5" s="68" t="str">
        <f>VLOOKUP($H$10,Adressen!$A:$F,2,FALSE)</f>
        <v>Herr</v>
      </c>
      <c r="B5" s="68"/>
      <c r="C5" s="69"/>
    </row>
    <row r="6" spans="1:10" x14ac:dyDescent="0.25">
      <c r="A6" s="68" t="str">
        <f>VLOOKUP($H$10,Adressen!$A:$G,3,FALSE)&amp;" "&amp;VLOOKUP($H$10,Adressen!$A:$G,4,FALSE)</f>
        <v>Hans Wursthausen v.d. Lippe</v>
      </c>
      <c r="B6" s="68"/>
      <c r="C6" s="68"/>
    </row>
    <row r="7" spans="1:10" x14ac:dyDescent="0.25">
      <c r="A7" s="68" t="str">
        <f>VLOOKUP($H$10,Adressen!$A:$F,5,FALSE)</f>
        <v>Straße 4</v>
      </c>
      <c r="B7" s="68"/>
      <c r="C7" s="68"/>
      <c r="J7" s="8"/>
    </row>
    <row r="8" spans="1:10" x14ac:dyDescent="0.25">
      <c r="A8" s="68" t="str">
        <f>VLOOKUP($H$10,Adressen!$A:$F,6,FALSE)</f>
        <v>44444 Waldstadt</v>
      </c>
      <c r="B8" s="68"/>
      <c r="C8" s="68"/>
    </row>
    <row r="9" spans="1:10" x14ac:dyDescent="0.25">
      <c r="A9" s="13"/>
      <c r="B9" s="13"/>
      <c r="C9" s="13"/>
    </row>
    <row r="10" spans="1:10" x14ac:dyDescent="0.25">
      <c r="F10" s="48"/>
      <c r="G10" s="70" t="s">
        <v>41</v>
      </c>
      <c r="H10" s="71">
        <v>4</v>
      </c>
      <c r="J10" s="61" t="s">
        <v>104</v>
      </c>
    </row>
    <row r="11" spans="1:10" x14ac:dyDescent="0.25">
      <c r="F11" s="49"/>
      <c r="G11" s="72" t="s">
        <v>42</v>
      </c>
      <c r="H11" s="73">
        <f ca="1">TODAY()</f>
        <v>42922</v>
      </c>
      <c r="J11" s="62" t="s">
        <v>44</v>
      </c>
    </row>
    <row r="12" spans="1:10" ht="21" x14ac:dyDescent="0.35">
      <c r="A12" s="14" t="s">
        <v>45</v>
      </c>
      <c r="F12" s="52"/>
      <c r="G12" s="74" t="s">
        <v>43</v>
      </c>
      <c r="H12" s="75">
        <v>111</v>
      </c>
      <c r="J12" s="61" t="s">
        <v>94</v>
      </c>
    </row>
    <row r="13" spans="1:10" ht="23.25" customHeight="1" x14ac:dyDescent="0.25">
      <c r="J13" s="63"/>
    </row>
    <row r="14" spans="1:10" ht="24.75" x14ac:dyDescent="0.25">
      <c r="A14" s="21" t="s">
        <v>60</v>
      </c>
      <c r="B14" s="20" t="s">
        <v>61</v>
      </c>
      <c r="C14" s="21" t="s">
        <v>49</v>
      </c>
      <c r="D14" s="21" t="s">
        <v>50</v>
      </c>
      <c r="E14" s="21" t="s">
        <v>1</v>
      </c>
      <c r="F14" s="21" t="s">
        <v>48</v>
      </c>
      <c r="G14" s="21" t="s">
        <v>47</v>
      </c>
      <c r="H14" s="21" t="s">
        <v>51</v>
      </c>
      <c r="J14" s="63"/>
    </row>
    <row r="15" spans="1:10" x14ac:dyDescent="0.25">
      <c r="A15" s="64">
        <v>1</v>
      </c>
      <c r="B15" s="76">
        <v>105</v>
      </c>
      <c r="C15" s="65" t="str">
        <f>VLOOKUP(B15,Artikel!A:F,2,FALSE)</f>
        <v>Schere</v>
      </c>
      <c r="D15" s="65">
        <f>VLOOKUP(B15,Artikel!A:F,3,FALSE)</f>
        <v>2</v>
      </c>
      <c r="E15" s="65" t="str">
        <f>VLOOKUP(B15,Artikel!A:F,4,FALSE)</f>
        <v>St.</v>
      </c>
      <c r="F15" s="66">
        <f>VLOOKUP(B15,Artikel!A:F,5,FALSE)</f>
        <v>5.79</v>
      </c>
      <c r="G15" s="76">
        <v>1</v>
      </c>
      <c r="H15" s="66">
        <f>F15*G15</f>
        <v>5.79</v>
      </c>
      <c r="J15" s="61" t="s">
        <v>62</v>
      </c>
    </row>
    <row r="16" spans="1:10" x14ac:dyDescent="0.25">
      <c r="A16" s="64">
        <v>2</v>
      </c>
      <c r="B16" s="76"/>
      <c r="C16" s="65" t="e">
        <f>VLOOKUP(B16,Artikel!A:F,2,FALSE)</f>
        <v>#N/A</v>
      </c>
      <c r="D16" s="65" t="e">
        <f>VLOOKUP(B16,Artikel!A:F,3,FALSE)</f>
        <v>#N/A</v>
      </c>
      <c r="E16" s="65" t="e">
        <f>VLOOKUP(B16,Artikel!A:F,4,FALSE)</f>
        <v>#N/A</v>
      </c>
      <c r="F16" s="66" t="e">
        <f>VLOOKUP(B16,Artikel!A:F,5,FALSE)</f>
        <v>#N/A</v>
      </c>
      <c r="G16" s="76"/>
      <c r="H16" s="66" t="str">
        <f t="shared" ref="H16:H24" si="0">IF(B16&gt;0,F16*G16,"")</f>
        <v/>
      </c>
    </row>
    <row r="17" spans="1:13" x14ac:dyDescent="0.25">
      <c r="A17" s="64">
        <v>3</v>
      </c>
      <c r="B17" s="76"/>
      <c r="C17" s="65" t="e">
        <f>VLOOKUP(B17,Artikel!A:F,2,FALSE)</f>
        <v>#N/A</v>
      </c>
      <c r="D17" s="65" t="e">
        <f>VLOOKUP(B17,Artikel!A:F,3,FALSE)</f>
        <v>#N/A</v>
      </c>
      <c r="E17" s="65" t="e">
        <f>VLOOKUP(B17,Artikel!A:F,4,FALSE)</f>
        <v>#N/A</v>
      </c>
      <c r="F17" s="66" t="e">
        <f>VLOOKUP(B17,Artikel!A:F,5,FALSE)</f>
        <v>#N/A</v>
      </c>
      <c r="G17" s="76"/>
      <c r="H17" s="66" t="str">
        <f t="shared" si="0"/>
        <v/>
      </c>
      <c r="J17" s="61" t="s">
        <v>95</v>
      </c>
    </row>
    <row r="18" spans="1:13" x14ac:dyDescent="0.25">
      <c r="A18" s="64">
        <v>4</v>
      </c>
      <c r="B18" s="76"/>
      <c r="C18" s="65" t="e">
        <f>VLOOKUP(B18,Artikel!A:F,2,FALSE)</f>
        <v>#N/A</v>
      </c>
      <c r="D18" s="65" t="e">
        <f>VLOOKUP(B18,Artikel!A:F,3,FALSE)</f>
        <v>#N/A</v>
      </c>
      <c r="E18" s="65" t="e">
        <f>VLOOKUP(B18,Artikel!A:F,4,FALSE)</f>
        <v>#N/A</v>
      </c>
      <c r="F18" s="66" t="e">
        <f>VLOOKUP(B18,Artikel!A:F,5,FALSE)</f>
        <v>#N/A</v>
      </c>
      <c r="G18" s="76"/>
      <c r="H18" s="66" t="str">
        <f t="shared" si="0"/>
        <v/>
      </c>
      <c r="J18" s="61" t="s">
        <v>96</v>
      </c>
    </row>
    <row r="19" spans="1:13" x14ac:dyDescent="0.25">
      <c r="A19" s="64">
        <v>5</v>
      </c>
      <c r="B19" s="76"/>
      <c r="C19" s="65" t="e">
        <f>VLOOKUP(B19,Artikel!A:F,2,FALSE)</f>
        <v>#N/A</v>
      </c>
      <c r="D19" s="65" t="e">
        <f>VLOOKUP(B19,Artikel!A:F,3,FALSE)</f>
        <v>#N/A</v>
      </c>
      <c r="E19" s="65" t="e">
        <f>VLOOKUP(B19,Artikel!A:F,4,FALSE)</f>
        <v>#N/A</v>
      </c>
      <c r="F19" s="66" t="e">
        <f>VLOOKUP(B19,Artikel!A:F,5,FALSE)</f>
        <v>#N/A</v>
      </c>
      <c r="G19" s="76"/>
      <c r="H19" s="66" t="str">
        <f t="shared" si="0"/>
        <v/>
      </c>
    </row>
    <row r="20" spans="1:13" x14ac:dyDescent="0.25">
      <c r="A20" s="64">
        <v>6</v>
      </c>
      <c r="B20" s="76"/>
      <c r="C20" s="65" t="e">
        <f>VLOOKUP(B20,Artikel!A:F,2,FALSE)</f>
        <v>#N/A</v>
      </c>
      <c r="D20" s="65" t="e">
        <f>VLOOKUP(B20,Artikel!A:F,3,FALSE)</f>
        <v>#N/A</v>
      </c>
      <c r="E20" s="65" t="e">
        <f>VLOOKUP(B20,Artikel!A:F,4,FALSE)</f>
        <v>#N/A</v>
      </c>
      <c r="F20" s="66" t="e">
        <f>VLOOKUP(B20,Artikel!A:F,5,FALSE)</f>
        <v>#N/A</v>
      </c>
      <c r="G20" s="76"/>
      <c r="H20" s="66" t="str">
        <f t="shared" si="0"/>
        <v/>
      </c>
    </row>
    <row r="21" spans="1:13" x14ac:dyDescent="0.25">
      <c r="A21" s="64">
        <v>7</v>
      </c>
      <c r="B21" s="76"/>
      <c r="C21" s="65" t="e">
        <f>VLOOKUP(B21,Artikel!A:F,2,FALSE)</f>
        <v>#N/A</v>
      </c>
      <c r="D21" s="65" t="e">
        <f>VLOOKUP(B21,Artikel!A:F,3,FALSE)</f>
        <v>#N/A</v>
      </c>
      <c r="E21" s="65" t="e">
        <f>VLOOKUP(B21,Artikel!A:F,4,FALSE)</f>
        <v>#N/A</v>
      </c>
      <c r="F21" s="66" t="e">
        <f>VLOOKUP(B21,Artikel!A:F,5,FALSE)</f>
        <v>#N/A</v>
      </c>
      <c r="G21" s="76"/>
      <c r="H21" s="66" t="str">
        <f t="shared" si="0"/>
        <v/>
      </c>
    </row>
    <row r="22" spans="1:13" x14ac:dyDescent="0.25">
      <c r="A22" s="64">
        <v>8</v>
      </c>
      <c r="B22" s="76"/>
      <c r="C22" s="65" t="e">
        <f>VLOOKUP(B22,Artikel!A:F,2,FALSE)</f>
        <v>#N/A</v>
      </c>
      <c r="D22" s="65" t="e">
        <f>VLOOKUP(B22,Artikel!A:F,3,FALSE)</f>
        <v>#N/A</v>
      </c>
      <c r="E22" s="65" t="e">
        <f>VLOOKUP(B22,Artikel!A:F,4,FALSE)</f>
        <v>#N/A</v>
      </c>
      <c r="F22" s="66" t="e">
        <f>VLOOKUP(B22,Artikel!A:F,5,FALSE)</f>
        <v>#N/A</v>
      </c>
      <c r="G22" s="76"/>
      <c r="H22" s="66" t="str">
        <f t="shared" si="0"/>
        <v/>
      </c>
    </row>
    <row r="23" spans="1:13" x14ac:dyDescent="0.25">
      <c r="A23" s="64">
        <v>9</v>
      </c>
      <c r="B23" s="76"/>
      <c r="C23" s="65" t="e">
        <f>VLOOKUP(B23,Artikel!A:F,2,FALSE)</f>
        <v>#N/A</v>
      </c>
      <c r="D23" s="65" t="e">
        <f>VLOOKUP(B23,Artikel!A:F,3,FALSE)</f>
        <v>#N/A</v>
      </c>
      <c r="E23" s="65" t="e">
        <f>VLOOKUP(B23,Artikel!A:F,4,FALSE)</f>
        <v>#N/A</v>
      </c>
      <c r="F23" s="66" t="e">
        <f>VLOOKUP(B23,Artikel!A:F,5,FALSE)</f>
        <v>#N/A</v>
      </c>
      <c r="G23" s="76"/>
      <c r="H23" s="66" t="str">
        <f t="shared" si="0"/>
        <v/>
      </c>
    </row>
    <row r="24" spans="1:13" x14ac:dyDescent="0.25">
      <c r="A24" s="64">
        <v>10</v>
      </c>
      <c r="B24" s="76"/>
      <c r="C24" s="65" t="e">
        <f>VLOOKUP(B24,Artikel!A:F,2,FALSE)</f>
        <v>#N/A</v>
      </c>
      <c r="D24" s="65" t="e">
        <f>VLOOKUP(B24,Artikel!A:F,3,FALSE)</f>
        <v>#N/A</v>
      </c>
      <c r="E24" s="65" t="e">
        <f>VLOOKUP(B24,Artikel!A:F,4,FALSE)</f>
        <v>#N/A</v>
      </c>
      <c r="F24" s="66" t="e">
        <f>VLOOKUP(B24,Artikel!A:F,5,FALSE)</f>
        <v>#N/A</v>
      </c>
      <c r="G24" s="76"/>
      <c r="H24" s="66" t="str">
        <f t="shared" si="0"/>
        <v/>
      </c>
    </row>
    <row r="25" spans="1:13" ht="20.25" customHeight="1" x14ac:dyDescent="0.25">
      <c r="H25" s="1"/>
      <c r="J25" s="45" t="s">
        <v>93</v>
      </c>
      <c r="K25" s="41"/>
      <c r="L25" s="41"/>
      <c r="M25" s="41"/>
    </row>
    <row r="26" spans="1:13" x14ac:dyDescent="0.25">
      <c r="G26" s="6" t="s">
        <v>56</v>
      </c>
      <c r="H26" s="66">
        <f>SUM(H15:H25)</f>
        <v>5.79</v>
      </c>
      <c r="J26" s="53" t="s">
        <v>101</v>
      </c>
      <c r="K26" s="41"/>
      <c r="L26" s="41"/>
      <c r="M26" s="41"/>
    </row>
    <row r="27" spans="1:13" x14ac:dyDescent="0.25">
      <c r="F27" s="17">
        <v>0.19</v>
      </c>
      <c r="G27" s="6" t="s">
        <v>57</v>
      </c>
      <c r="H27" s="66">
        <f>H26*F27</f>
        <v>1.1001000000000001</v>
      </c>
      <c r="J27" s="53" t="s">
        <v>89</v>
      </c>
      <c r="K27" s="41"/>
      <c r="L27" s="41"/>
      <c r="M27" s="41"/>
    </row>
    <row r="28" spans="1:13" x14ac:dyDescent="0.25">
      <c r="H28" s="1"/>
      <c r="J28" s="53" t="s">
        <v>52</v>
      </c>
      <c r="K28" s="41"/>
      <c r="L28" s="41"/>
      <c r="M28" s="41"/>
    </row>
    <row r="29" spans="1:13" ht="20.25" customHeight="1" thickBot="1" x14ac:dyDescent="0.3">
      <c r="F29" s="18"/>
      <c r="G29" s="19" t="s">
        <v>58</v>
      </c>
      <c r="H29" s="67">
        <f>H26+H27</f>
        <v>6.8901000000000003</v>
      </c>
      <c r="J29" s="60" t="s">
        <v>53</v>
      </c>
      <c r="K29" s="41"/>
      <c r="L29" s="41"/>
      <c r="M29" s="41"/>
    </row>
    <row r="30" spans="1:13" ht="15.75" thickTop="1" x14ac:dyDescent="0.25"/>
    <row r="32" spans="1:13" x14ac:dyDescent="0.25">
      <c r="A32" t="s">
        <v>97</v>
      </c>
    </row>
    <row r="34" ht="21.75" customHeight="1" x14ac:dyDescent="0.25"/>
  </sheetData>
  <mergeCells count="1">
    <mergeCell ref="A1:H1"/>
  </mergeCells>
  <conditionalFormatting sqref="C18:F18">
    <cfRule type="containsErrors" dxfId="9" priority="7">
      <formula>ISERROR(C18)</formula>
    </cfRule>
  </conditionalFormatting>
  <conditionalFormatting sqref="C15:F15">
    <cfRule type="containsErrors" dxfId="8" priority="10">
      <formula>ISERROR(C15)</formula>
    </cfRule>
  </conditionalFormatting>
  <conditionalFormatting sqref="C16:F16">
    <cfRule type="containsErrors" dxfId="7" priority="9">
      <formula>ISERROR(C16)</formula>
    </cfRule>
  </conditionalFormatting>
  <conditionalFormatting sqref="C17:F17">
    <cfRule type="containsErrors" dxfId="6" priority="8">
      <formula>ISERROR(C17)</formula>
    </cfRule>
  </conditionalFormatting>
  <conditionalFormatting sqref="C19:F19">
    <cfRule type="containsErrors" dxfId="5" priority="6">
      <formula>ISERROR(C19)</formula>
    </cfRule>
  </conditionalFormatting>
  <conditionalFormatting sqref="C20:F20">
    <cfRule type="containsErrors" dxfId="4" priority="5">
      <formula>ISERROR(C20)</formula>
    </cfRule>
  </conditionalFormatting>
  <conditionalFormatting sqref="C21:F21">
    <cfRule type="containsErrors" dxfId="3" priority="4">
      <formula>ISERROR(C21)</formula>
    </cfRule>
  </conditionalFormatting>
  <conditionalFormatting sqref="C22:F22">
    <cfRule type="containsErrors" dxfId="2" priority="3">
      <formula>ISERROR(C22)</formula>
    </cfRule>
  </conditionalFormatting>
  <conditionalFormatting sqref="C23:F23">
    <cfRule type="containsErrors" dxfId="1" priority="2">
      <formula>ISERROR(C23)</formula>
    </cfRule>
  </conditionalFormatting>
  <conditionalFormatting sqref="C24:F24">
    <cfRule type="containsErrors" dxfId="0" priority="1">
      <formula>ISERROR(C24)</formula>
    </cfRule>
  </conditionalFormatting>
  <dataValidations count="1">
    <dataValidation type="whole" operator="greaterThanOrEqual" allowBlank="1" showInputMessage="1" showErrorMessage="1" sqref="G15:G24">
      <formula1>1</formula1>
    </dataValidation>
  </dataValidations>
  <pageMargins left="0.7" right="0.7" top="0.78740157499999996" bottom="0.78740157499999996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Artikel!$A$2:$A$9</xm:f>
          </x14:formula1>
          <xm:sqref>B15:B24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Artikel</vt:lpstr>
      <vt:lpstr>Adressen</vt:lpstr>
      <vt:lpstr>Rechnung</vt:lpstr>
    </vt:vector>
  </TitlesOfParts>
  <Company>BTF-RELOADED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BTF-USER</dc:creator>
  <cp:lastModifiedBy>BTF-USER</cp:lastModifiedBy>
  <cp:lastPrinted>2016-04-25T22:32:41Z</cp:lastPrinted>
  <dcterms:created xsi:type="dcterms:W3CDTF">2016-03-28T22:20:28Z</dcterms:created>
  <dcterms:modified xsi:type="dcterms:W3CDTF">2017-07-06T08:24:37Z</dcterms:modified>
</cp:coreProperties>
</file>